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tabRatio="779" firstSheet="2" activeTab="2"/>
  </bookViews>
  <sheets>
    <sheet name="0000" sheetId="1" state="veryHidden" r:id="rId1"/>
    <sheet name="1000" sheetId="2" state="veryHidden" r:id="rId2"/>
    <sheet name="7 cīņa juniori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<sst xmlns="http://schemas.openxmlformats.org/spreadsheetml/2006/main" count="40" uniqueCount="39">
  <si>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T/L</t>
  </si>
  <si>
    <t>Lode</t>
  </si>
  <si>
    <t>A/l</t>
  </si>
  <si>
    <t>K/L</t>
  </si>
  <si>
    <t>60 m</t>
  </si>
  <si>
    <t>60 m/b</t>
  </si>
  <si>
    <t>1000 m</t>
  </si>
  <si>
    <t>LATVIJAS ZIEMAS ČEMPIONĀTS DAUDZCĪŅĀS</t>
  </si>
  <si>
    <t>Rīga, RSM</t>
  </si>
  <si>
    <t>24. - 25.01.2015</t>
  </si>
  <si>
    <t>Septiņcīņa U20 junioriem</t>
  </si>
  <si>
    <t>02.04.96.</t>
  </si>
  <si>
    <t>Valmieras BSS</t>
  </si>
  <si>
    <t>Miļkevičs Kristaps</t>
  </si>
  <si>
    <t>09.07.97.</t>
  </si>
  <si>
    <t>MSĢ</t>
  </si>
  <si>
    <t>15.02.96.</t>
  </si>
  <si>
    <t>Jūrmalas SS</t>
  </si>
  <si>
    <t>Dāboliņš Mārtiņš</t>
  </si>
  <si>
    <t>18.06.96.</t>
  </si>
  <si>
    <t>Jēkabpils SC</t>
  </si>
  <si>
    <t xml:space="preserve">Sulainis Mārtiņš </t>
  </si>
  <si>
    <t>22.02.97.</t>
  </si>
  <si>
    <t>Abersons Kristaps</t>
  </si>
  <si>
    <t>26.07.96.</t>
  </si>
  <si>
    <t>Kuldīgas nov. SS</t>
  </si>
  <si>
    <t>Martinovs Deniss</t>
  </si>
  <si>
    <t>04.02.96.</t>
  </si>
  <si>
    <t>Aizkraukles nov. SS</t>
  </si>
  <si>
    <t>R.Ravinskis</t>
  </si>
  <si>
    <t>A Eikens, Z Karols</t>
  </si>
  <si>
    <t>A.Austrups</t>
  </si>
  <si>
    <t>M. Osvalds</t>
  </si>
  <si>
    <t>A.Noris</t>
  </si>
  <si>
    <t>I.Stukule</t>
  </si>
  <si>
    <t>V. Veļčinskis</t>
  </si>
  <si>
    <t>Krauja Pēteris</t>
  </si>
  <si>
    <t>Žogota Rimants</t>
  </si>
  <si>
    <t>nest.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</si>
</sst>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"/>
    <numFmt numFmtId="179" formatCode="h:mm:ss;@"/>
    <numFmt numFmtId="180" formatCode="_-&quot;IRL&quot;* #,##0_-;\-&quot;IRL&quot;* #,##0_-;_-&quot;IRL&quot;* &quot;-&quot;_-;_-@_-"/>
    <numFmt numFmtId="181" formatCode="_-&quot;IRL&quot;* #,##0.00_-;\-&quot;IRL&quot;* #,##0.00_-;_-&quot;IRL&quot;* &quot;-&quot;??_-;_-@_-"/>
    <numFmt numFmtId="182" formatCode="#,##0;\-#,##0;&quot;-&quot;"/>
    <numFmt numFmtId="183" formatCode="#,##0.00;\-#,##0.00;&quot;-&quot;"/>
    <numFmt numFmtId="184" formatCode="#,##0%;\-#,##0%;&quot;- &quot;"/>
    <numFmt numFmtId="185" formatCode="#,##0.0%;\-#,##0.0%;&quot;- &quot;"/>
    <numFmt numFmtId="186" formatCode="#,##0.00%;\-#,##0.00%;&quot;- &quot;"/>
    <numFmt numFmtId="187" formatCode="#,##0.0;\-#,##0.0;&quot;-&quot;"/>
    <numFmt numFmtId="188" formatCode="\ \ @"/>
    <numFmt numFmtId="189" formatCode="\ \ \ \ @"/>
    <numFmt numFmtId="190" formatCode="[Red]0%;[Red]\(0%\)"/>
    <numFmt numFmtId="191" formatCode="0%;\(0%\)"/>
    <numFmt numFmtId="192" formatCode="mm:ss.00"/>
    <numFmt numFmtId="193" formatCode="dd\.mm\.yy"/>
    <numFmt numFmtId="194" formatCode="dd/mm/yy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182" fontId="3" fillId="0" borderId="0" applyFill="0" applyBorder="0" applyAlignment="0">
      <protection/>
    </xf>
    <xf numFmtId="183" fontId="3" fillId="0" borderId="0" applyFill="0" applyBorder="0" applyAlignment="0">
      <protection/>
    </xf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  <xf numFmtId="186" fontId="3" fillId="0" borderId="0" applyFill="0" applyBorder="0" applyAlignment="0">
      <protection/>
    </xf>
    <xf numFmtId="182" fontId="3" fillId="0" borderId="0" applyFill="0" applyBorder="0" applyAlignment="0">
      <protection/>
    </xf>
    <xf numFmtId="187" fontId="3" fillId="0" borderId="0" applyFill="0" applyBorder="0" applyAlignment="0">
      <protection/>
    </xf>
    <xf numFmtId="183" fontId="3" fillId="0" borderId="0" applyFill="0" applyBorder="0" applyAlignment="0">
      <protection/>
    </xf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4" fontId="3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6" fillId="0" borderId="0" applyFill="0" applyBorder="0" applyAlignment="0">
      <protection/>
    </xf>
    <xf numFmtId="183" fontId="6" fillId="0" borderId="0" applyFill="0" applyBorder="0" applyAlignment="0">
      <protection/>
    </xf>
    <xf numFmtId="182" fontId="6" fillId="0" borderId="0" applyFill="0" applyBorder="0" applyAlignment="0">
      <protection/>
    </xf>
    <xf numFmtId="187" fontId="6" fillId="0" borderId="0" applyFill="0" applyBorder="0" applyAlignment="0">
      <protection/>
    </xf>
    <xf numFmtId="183" fontId="6" fillId="0" borderId="0" applyFill="0" applyBorder="0" applyAlignment="0">
      <protection/>
    </xf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38" fontId="5" fillId="30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1" borderId="1" applyNumberFormat="0" applyAlignment="0" applyProtection="0"/>
    <xf numFmtId="10" fontId="5" fillId="32" borderId="8" applyNumberFormat="0" applyBorder="0" applyAlignment="0" applyProtection="0"/>
    <xf numFmtId="182" fontId="9" fillId="0" borderId="0" applyFill="0" applyBorder="0" applyAlignment="0">
      <protection/>
    </xf>
    <xf numFmtId="183" fontId="9" fillId="0" borderId="0" applyFill="0" applyBorder="0" applyAlignment="0">
      <protection/>
    </xf>
    <xf numFmtId="182" fontId="9" fillId="0" borderId="0" applyFill="0" applyBorder="0" applyAlignment="0">
      <protection/>
    </xf>
    <xf numFmtId="187" fontId="9" fillId="0" borderId="0" applyFill="0" applyBorder="0" applyAlignment="0">
      <protection/>
    </xf>
    <xf numFmtId="183" fontId="9" fillId="0" borderId="0" applyFill="0" applyBorder="0" applyAlignment="0">
      <protection/>
    </xf>
    <xf numFmtId="0" fontId="51" fillId="0" borderId="9" applyNumberFormat="0" applyFill="0" applyAlignment="0" applyProtection="0"/>
    <xf numFmtId="0" fontId="52" fillId="33" borderId="0" applyNumberFormat="0" applyBorder="0" applyAlignment="0" applyProtection="0"/>
    <xf numFmtId="190" fontId="4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53" fillId="27" borderId="11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2" fontId="10" fillId="0" borderId="0" applyFill="0" applyBorder="0" applyAlignment="0">
      <protection/>
    </xf>
    <xf numFmtId="183" fontId="10" fillId="0" borderId="0" applyFill="0" applyBorder="0" applyAlignment="0">
      <protection/>
    </xf>
    <xf numFmtId="182" fontId="10" fillId="0" borderId="0" applyFill="0" applyBorder="0" applyAlignment="0">
      <protection/>
    </xf>
    <xf numFmtId="187" fontId="10" fillId="0" borderId="0" applyFill="0" applyBorder="0" applyAlignment="0">
      <protection/>
    </xf>
    <xf numFmtId="183" fontId="10" fillId="0" borderId="0" applyFill="0" applyBorder="0" applyAlignment="0">
      <protection/>
    </xf>
    <xf numFmtId="9" fontId="0" fillId="0" borderId="0" applyFont="0" applyFill="0" applyBorder="0" applyAlignment="0" applyProtection="0"/>
    <xf numFmtId="49" fontId="3" fillId="0" borderId="0" applyFill="0" applyBorder="0" applyAlignment="0">
      <protection/>
    </xf>
    <xf numFmtId="188" fontId="3" fillId="0" borderId="0" applyFill="0" applyBorder="0" applyAlignment="0">
      <protection/>
    </xf>
    <xf numFmtId="189" fontId="3" fillId="0" borderId="0" applyFill="0" applyBorder="0" applyAlignment="0">
      <protection/>
    </xf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1" fillId="0" borderId="0" xfId="86" applyFont="1" applyFill="1" applyBorder="1">
      <alignment/>
      <protection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47" fontId="14" fillId="35" borderId="0" xfId="0" applyNumberFormat="1" applyFont="1" applyFill="1" applyAlignment="1">
      <alignment horizontal="center"/>
    </xf>
    <xf numFmtId="47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192" fontId="11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178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/>
    </xf>
    <xf numFmtId="178" fontId="15" fillId="0" borderId="0" xfId="0" applyNumberFormat="1" applyFont="1" applyFill="1" applyAlignment="1">
      <alignment horizontal="center"/>
    </xf>
    <xf numFmtId="47" fontId="15" fillId="0" borderId="0" xfId="0" applyNumberFormat="1" applyFont="1" applyFill="1" applyAlignment="1">
      <alignment horizontal="center"/>
    </xf>
    <xf numFmtId="0" fontId="11" fillId="0" borderId="0" xfId="86" applyFont="1" applyFill="1" applyBorder="1" applyAlignment="1">
      <alignment horizontal="center"/>
      <protection/>
    </xf>
    <xf numFmtId="1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vertical="center" shrinkToFit="1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disc" xfId="86"/>
    <cellStyle name="Note" xfId="87"/>
    <cellStyle name="Output" xfId="88"/>
    <cellStyle name="Parasts 2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Procenti 2" xfId="99"/>
    <cellStyle name="Text Indent A" xfId="100"/>
    <cellStyle name="Text Indent B" xfId="101"/>
    <cellStyle name="Text Indent C" xfId="102"/>
    <cellStyle name="Title" xfId="103"/>
    <cellStyle name="Total" xfId="104"/>
    <cellStyle name="Walutowy [0]_PLDT" xfId="105"/>
    <cellStyle name="Walutowy_PLDT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22">
      <selection activeCell="E43" sqref="E43"/>
    </sheetView>
  </sheetViews>
  <sheetFormatPr defaultColWidth="9.140625" defaultRowHeight="12.75"/>
  <cols>
    <col min="1" max="1" width="3.421875" style="2" bestFit="1" customWidth="1"/>
    <col min="2" max="2" width="4.7109375" style="19" bestFit="1" customWidth="1"/>
    <col min="3" max="3" width="21.8515625" style="9" customWidth="1"/>
    <col min="4" max="4" width="9.00390625" style="27" bestFit="1" customWidth="1"/>
    <col min="5" max="5" width="24.421875" style="9" bestFit="1" customWidth="1"/>
    <col min="6" max="6" width="6.28125" style="17" bestFit="1" customWidth="1"/>
    <col min="7" max="11" width="7.7109375" style="17" customWidth="1"/>
    <col min="12" max="12" width="9.8515625" style="4" bestFit="1" customWidth="1"/>
    <col min="13" max="13" width="9.00390625" style="16" customWidth="1"/>
    <col min="14" max="14" width="14.57421875" style="16" customWidth="1"/>
    <col min="15" max="15" width="6.00390625" style="16" customWidth="1"/>
    <col min="16" max="16" width="14.28125" style="17" customWidth="1"/>
    <col min="17" max="17" width="8.140625" style="17" bestFit="1" customWidth="1"/>
    <col min="18" max="19" width="8.140625" style="17" customWidth="1"/>
    <col min="20" max="20" width="8.8515625" style="17" customWidth="1"/>
    <col min="21" max="21" width="5.8515625" style="17" bestFit="1" customWidth="1"/>
    <col min="22" max="22" width="8.140625" style="17" customWidth="1"/>
    <col min="23" max="23" width="8.140625" style="18" customWidth="1"/>
    <col min="24" max="24" width="8.140625" style="17" customWidth="1"/>
    <col min="25" max="25" width="8.140625" style="4" customWidth="1"/>
    <col min="26" max="26" width="8.140625" style="17" customWidth="1"/>
    <col min="27" max="16384" width="9.140625" style="17" customWidth="1"/>
  </cols>
  <sheetData>
    <row r="1" spans="1:21" s="30" customFormat="1" ht="18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8"/>
      <c r="N1" s="29"/>
      <c r="S1" s="31"/>
      <c r="U1" s="32"/>
    </row>
    <row r="2" spans="1:21" s="30" customFormat="1" ht="12.75">
      <c r="A2" s="33"/>
      <c r="B2" s="34"/>
      <c r="C2" s="34"/>
      <c r="D2" s="35"/>
      <c r="E2" s="34"/>
      <c r="F2" s="36"/>
      <c r="G2" s="33"/>
      <c r="H2" s="33"/>
      <c r="I2" s="37"/>
      <c r="J2" s="38"/>
      <c r="K2" s="33"/>
      <c r="L2" s="39"/>
      <c r="M2" s="33"/>
      <c r="S2" s="31"/>
      <c r="U2" s="32"/>
    </row>
    <row r="3" spans="1:21" s="30" customFormat="1" ht="12.75">
      <c r="A3" s="33"/>
      <c r="B3" s="34"/>
      <c r="C3" s="40" t="s">
        <v>8</v>
      </c>
      <c r="D3" s="35"/>
      <c r="E3" s="34"/>
      <c r="F3" s="36"/>
      <c r="G3" s="33"/>
      <c r="H3" s="33"/>
      <c r="I3" s="37"/>
      <c r="J3" s="38"/>
      <c r="K3" s="33"/>
      <c r="L3" s="39"/>
      <c r="M3" s="33"/>
      <c r="S3" s="31"/>
      <c r="U3" s="32"/>
    </row>
    <row r="4" spans="1:21" s="30" customFormat="1" ht="12.75">
      <c r="A4" s="33"/>
      <c r="B4" s="34"/>
      <c r="C4" s="40" t="s">
        <v>9</v>
      </c>
      <c r="D4" s="35"/>
      <c r="E4" s="34"/>
      <c r="F4" s="36"/>
      <c r="G4" s="33"/>
      <c r="H4" s="33"/>
      <c r="I4" s="37"/>
      <c r="J4" s="38"/>
      <c r="K4" s="33"/>
      <c r="L4" s="39"/>
      <c r="M4" s="33"/>
      <c r="S4" s="31"/>
      <c r="U4" s="32"/>
    </row>
    <row r="5" spans="1:21" s="30" customFormat="1" ht="15.75">
      <c r="A5" s="49" t="s">
        <v>10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1"/>
      <c r="S5" s="31"/>
      <c r="U5" s="32"/>
    </row>
    <row r="7" spans="1:18" s="6" customFormat="1" ht="21" customHeight="1">
      <c r="A7" s="2"/>
      <c r="B7" s="3"/>
      <c r="C7" s="3"/>
      <c r="D7" s="27"/>
      <c r="E7" s="3"/>
      <c r="F7" s="4" t="s">
        <v>4</v>
      </c>
      <c r="G7" s="4" t="s">
        <v>0</v>
      </c>
      <c r="H7" s="4" t="s">
        <v>1</v>
      </c>
      <c r="I7" s="4" t="s">
        <v>2</v>
      </c>
      <c r="J7" s="5" t="s">
        <v>5</v>
      </c>
      <c r="K7" s="5" t="s">
        <v>3</v>
      </c>
      <c r="L7" s="5" t="s">
        <v>6</v>
      </c>
      <c r="R7" s="7"/>
    </row>
    <row r="8" spans="1:15" s="6" customFormat="1" ht="15" customHeight="1">
      <c r="A8" s="2"/>
      <c r="B8" s="8"/>
      <c r="C8" s="9"/>
      <c r="D8" s="27"/>
      <c r="E8" s="9"/>
      <c r="J8" s="10"/>
      <c r="K8" s="10"/>
      <c r="L8" s="11">
        <v>1.1574074074074073E-05</v>
      </c>
      <c r="M8" s="12"/>
      <c r="N8" s="12"/>
      <c r="O8" s="12"/>
    </row>
    <row r="9" spans="1:14" ht="15">
      <c r="A9" s="2">
        <v>1</v>
      </c>
      <c r="B9" s="43">
        <v>111</v>
      </c>
      <c r="C9" s="44" t="s">
        <v>36</v>
      </c>
      <c r="D9" s="45" t="s">
        <v>11</v>
      </c>
      <c r="E9" s="46" t="s">
        <v>12</v>
      </c>
      <c r="F9" s="13">
        <v>7.44</v>
      </c>
      <c r="G9" s="13">
        <v>6.69</v>
      </c>
      <c r="H9" s="13">
        <v>14.1</v>
      </c>
      <c r="I9" s="13">
        <v>1.89</v>
      </c>
      <c r="J9" s="13">
        <v>8.7</v>
      </c>
      <c r="K9" s="13">
        <v>3.6</v>
      </c>
      <c r="L9" s="14">
        <v>0.0021818287037037036</v>
      </c>
      <c r="M9" s="15">
        <f>M12</f>
        <v>4817</v>
      </c>
      <c r="N9" s="47" t="s">
        <v>29</v>
      </c>
    </row>
    <row r="10" spans="6:13" ht="15">
      <c r="F10" s="6"/>
      <c r="G10" s="20"/>
      <c r="H10" s="20"/>
      <c r="I10" s="20"/>
      <c r="J10" s="20"/>
      <c r="K10" s="20"/>
      <c r="L10" s="21"/>
      <c r="M10" s="15">
        <f>M12</f>
        <v>4817</v>
      </c>
    </row>
    <row r="11" spans="6:13" ht="15">
      <c r="F11" s="6">
        <f>IF(ISBLANK(F9),"",TRUNC(58.015*(11.5-F9)^1.81))</f>
        <v>732</v>
      </c>
      <c r="G11" s="6">
        <f>IF(ISBLANK(G9),"",TRUNC(0.14354*(G9*100-220)^1.4))</f>
        <v>741</v>
      </c>
      <c r="H11" s="6">
        <f>IF(ISBLANK(H9),"",TRUNC(51.39*(H9-1.5)^1.05))</f>
        <v>734</v>
      </c>
      <c r="I11" s="6">
        <f>IF(ISBLANK(I9),"",TRUNC(0.8465*(I9*100-75)^1.42))</f>
        <v>705</v>
      </c>
      <c r="J11" s="6">
        <f>IF(ISBLANK(J9),"",TRUNC(20.5173*(15.5-J9)^1.92))</f>
        <v>813</v>
      </c>
      <c r="K11" s="6">
        <f>IF(ISBLANK(K9),"",TRUNC(0.2797*(K9*100-100)^1.35))</f>
        <v>509</v>
      </c>
      <c r="L11" s="22">
        <f>IF(ISBLANK(L9),"",INT(0.08713*(305.5-(L9/$L$8))^1.85))</f>
        <v>583</v>
      </c>
      <c r="M11" s="15">
        <f>M12</f>
        <v>4817</v>
      </c>
    </row>
    <row r="12" spans="6:13" ht="15">
      <c r="F12" s="23"/>
      <c r="G12" s="23">
        <f>F11+G11</f>
        <v>1473</v>
      </c>
      <c r="H12" s="23">
        <f>G12+H11</f>
        <v>2207</v>
      </c>
      <c r="I12" s="23">
        <f>H12+I11</f>
        <v>2912</v>
      </c>
      <c r="J12" s="23">
        <f>I12+J11</f>
        <v>3725</v>
      </c>
      <c r="K12" s="23">
        <f>J12+K11</f>
        <v>4234</v>
      </c>
      <c r="L12" s="23">
        <f>K12+L11</f>
        <v>4817</v>
      </c>
      <c r="M12" s="24">
        <f>SUM(F11:L11)</f>
        <v>4817</v>
      </c>
    </row>
    <row r="13" spans="6:13" ht="15">
      <c r="F13" s="23"/>
      <c r="G13" s="23"/>
      <c r="H13" s="23"/>
      <c r="I13" s="23"/>
      <c r="J13" s="23"/>
      <c r="K13" s="25"/>
      <c r="L13" s="23"/>
      <c r="M13" s="25">
        <f>M12</f>
        <v>4817</v>
      </c>
    </row>
    <row r="14" spans="1:14" ht="15">
      <c r="A14" s="2">
        <v>2</v>
      </c>
      <c r="B14" s="43">
        <v>129</v>
      </c>
      <c r="C14" s="44" t="s">
        <v>13</v>
      </c>
      <c r="D14" s="45" t="s">
        <v>14</v>
      </c>
      <c r="E14" s="46" t="s">
        <v>15</v>
      </c>
      <c r="F14" s="13">
        <v>7.39</v>
      </c>
      <c r="G14" s="13">
        <v>6.18</v>
      </c>
      <c r="H14" s="13">
        <v>11.96</v>
      </c>
      <c r="I14" s="13">
        <v>1.95</v>
      </c>
      <c r="J14" s="13">
        <v>9.17</v>
      </c>
      <c r="K14" s="13">
        <v>3.9</v>
      </c>
      <c r="L14" s="14">
        <v>0.0021569444444444444</v>
      </c>
      <c r="M14" s="15">
        <f>M17</f>
        <v>4639</v>
      </c>
      <c r="N14" s="47" t="s">
        <v>30</v>
      </c>
    </row>
    <row r="15" spans="6:13" ht="15">
      <c r="F15" s="6"/>
      <c r="G15" s="20"/>
      <c r="H15" s="20"/>
      <c r="I15" s="20"/>
      <c r="J15" s="20"/>
      <c r="K15" s="20"/>
      <c r="L15" s="21"/>
      <c r="M15" s="15">
        <f>M17</f>
        <v>4639</v>
      </c>
    </row>
    <row r="16" spans="6:13" ht="15">
      <c r="F16" s="6">
        <f>IF(ISBLANK(F14),"",TRUNC(58.015*(11.5-F14)^1.81))</f>
        <v>749</v>
      </c>
      <c r="G16" s="6">
        <f>IF(ISBLANK(G14),"",TRUNC(0.14354*(G14*100-220)^1.4))</f>
        <v>626</v>
      </c>
      <c r="H16" s="6">
        <f>IF(ISBLANK(H14),"",TRUNC(51.39*(H14-1.5)^1.05))</f>
        <v>604</v>
      </c>
      <c r="I16" s="6">
        <f>IF(ISBLANK(I14),"",TRUNC(0.8465*(I14*100-75)^1.42))</f>
        <v>758</v>
      </c>
      <c r="J16" s="6">
        <f>IF(ISBLANK(J14),"",TRUNC(20.5173*(15.5-J14)^1.92))</f>
        <v>709</v>
      </c>
      <c r="K16" s="6">
        <f>IF(ISBLANK(K14),"",TRUNC(0.2797*(K14*100-100)^1.35))</f>
        <v>590</v>
      </c>
      <c r="L16" s="22">
        <f>IF(ISBLANK(L14),"",INT(0.08713*(305.5-(L14/$L$8))^1.85))</f>
        <v>603</v>
      </c>
      <c r="M16" s="15">
        <f>M17</f>
        <v>4639</v>
      </c>
    </row>
    <row r="17" spans="6:13" ht="15">
      <c r="F17" s="23"/>
      <c r="G17" s="23">
        <f>F16+G16</f>
        <v>1375</v>
      </c>
      <c r="H17" s="23">
        <f>G17+H16</f>
        <v>1979</v>
      </c>
      <c r="I17" s="23">
        <f>H17+I16</f>
        <v>2737</v>
      </c>
      <c r="J17" s="23">
        <f>I17+J16</f>
        <v>3446</v>
      </c>
      <c r="K17" s="23">
        <f>J17+K16</f>
        <v>4036</v>
      </c>
      <c r="L17" s="23">
        <f>K17+L16</f>
        <v>4639</v>
      </c>
      <c r="M17" s="24">
        <f>SUM(F16:L16)</f>
        <v>4639</v>
      </c>
    </row>
    <row r="18" spans="6:13" ht="15">
      <c r="F18" s="23"/>
      <c r="G18" s="23"/>
      <c r="H18" s="23"/>
      <c r="I18" s="23"/>
      <c r="J18" s="23"/>
      <c r="K18" s="25"/>
      <c r="L18" s="23"/>
      <c r="M18" s="25">
        <f>M17</f>
        <v>4639</v>
      </c>
    </row>
    <row r="19" spans="1:16" ht="15">
      <c r="A19" s="2">
        <v>3</v>
      </c>
      <c r="B19" s="43">
        <v>167</v>
      </c>
      <c r="C19" s="44" t="s">
        <v>18</v>
      </c>
      <c r="D19" s="45" t="s">
        <v>19</v>
      </c>
      <c r="E19" s="46" t="s">
        <v>20</v>
      </c>
      <c r="F19" s="13">
        <v>7.52</v>
      </c>
      <c r="G19" s="13">
        <v>6.72</v>
      </c>
      <c r="H19" s="13">
        <v>12.78</v>
      </c>
      <c r="I19" s="13">
        <v>1.83</v>
      </c>
      <c r="J19" s="13">
        <v>8.58</v>
      </c>
      <c r="K19" s="13">
        <v>2.7</v>
      </c>
      <c r="L19" s="14">
        <v>0.002109259259259259</v>
      </c>
      <c r="M19" s="15">
        <f>M22</f>
        <v>4530</v>
      </c>
      <c r="N19" s="47" t="s">
        <v>32</v>
      </c>
      <c r="O19" s="15"/>
      <c r="P19" s="1"/>
    </row>
    <row r="20" spans="1:15" ht="15">
      <c r="A20" s="26"/>
      <c r="F20" s="6"/>
      <c r="G20" s="20"/>
      <c r="H20" s="20"/>
      <c r="I20" s="20"/>
      <c r="J20" s="20"/>
      <c r="K20" s="20"/>
      <c r="L20" s="21"/>
      <c r="M20" s="15">
        <f>M22</f>
        <v>4530</v>
      </c>
      <c r="O20" s="15"/>
    </row>
    <row r="21" spans="6:15" ht="15">
      <c r="F21" s="6">
        <f>IF(ISBLANK(F19),"",TRUNC(58.015*(11.5-F19)^1.81))</f>
        <v>706</v>
      </c>
      <c r="G21" s="6">
        <f>IF(ISBLANK(G19),"",TRUNC(0.14354*(G19*100-220)^1.4))</f>
        <v>748</v>
      </c>
      <c r="H21" s="6">
        <f>IF(ISBLANK(H19),"",TRUNC(51.39*(H19-1.5)^1.05))</f>
        <v>654</v>
      </c>
      <c r="I21" s="6">
        <f>IF(ISBLANK(I19),"",TRUNC(0.8465*(I19*100-75)^1.42))</f>
        <v>653</v>
      </c>
      <c r="J21" s="6">
        <f>IF(ISBLANK(J19),"",TRUNC(20.5173*(15.5-J19)^1.92))</f>
        <v>841</v>
      </c>
      <c r="K21" s="6">
        <f>IF(ISBLANK(K19),"",TRUNC(0.2797*(K19*100-100)^1.35))</f>
        <v>286</v>
      </c>
      <c r="L21" s="22">
        <f>IF(ISBLANK(L19),"",INT(0.08713*(305.5-(L19/$L$8))^1.85))</f>
        <v>642</v>
      </c>
      <c r="M21" s="15">
        <f>M22</f>
        <v>4530</v>
      </c>
      <c r="O21" s="15"/>
    </row>
    <row r="22" spans="6:15" ht="15">
      <c r="F22" s="23"/>
      <c r="G22" s="23">
        <f>F21+G21</f>
        <v>1454</v>
      </c>
      <c r="H22" s="23">
        <f>G22+H21</f>
        <v>2108</v>
      </c>
      <c r="I22" s="23">
        <f>H22+I21</f>
        <v>2761</v>
      </c>
      <c r="J22" s="23">
        <f>I22+J21</f>
        <v>3602</v>
      </c>
      <c r="K22" s="23">
        <f>J22+K21</f>
        <v>3888</v>
      </c>
      <c r="L22" s="23">
        <f>K22+L21</f>
        <v>4530</v>
      </c>
      <c r="M22" s="24">
        <f>SUM(F21:L21)</f>
        <v>4530</v>
      </c>
      <c r="O22" s="24"/>
    </row>
    <row r="23" spans="6:15" ht="15">
      <c r="F23" s="23"/>
      <c r="G23" s="23"/>
      <c r="H23" s="23"/>
      <c r="I23" s="23"/>
      <c r="J23" s="23"/>
      <c r="K23" s="25"/>
      <c r="L23" s="23"/>
      <c r="M23" s="25">
        <f>M22</f>
        <v>4530</v>
      </c>
      <c r="O23" s="25"/>
    </row>
    <row r="24" spans="1:14" ht="15" customHeight="1">
      <c r="A24" s="2">
        <v>4</v>
      </c>
      <c r="B24" s="43">
        <v>168</v>
      </c>
      <c r="C24" s="44" t="s">
        <v>21</v>
      </c>
      <c r="D24" s="45" t="s">
        <v>22</v>
      </c>
      <c r="E24" s="46" t="s">
        <v>20</v>
      </c>
      <c r="F24" s="13">
        <v>7.55</v>
      </c>
      <c r="G24" s="13">
        <v>6.26</v>
      </c>
      <c r="H24" s="13">
        <v>11.94</v>
      </c>
      <c r="I24" s="13">
        <v>1.95</v>
      </c>
      <c r="J24" s="13">
        <v>9.01</v>
      </c>
      <c r="K24" s="13">
        <v>3.1</v>
      </c>
      <c r="L24" s="14">
        <v>0.002172337962962963</v>
      </c>
      <c r="M24" s="15">
        <f>M27</f>
        <v>4418</v>
      </c>
      <c r="N24" s="47" t="s">
        <v>33</v>
      </c>
    </row>
    <row r="25" spans="1:13" ht="15" customHeight="1">
      <c r="A25" s="26"/>
      <c r="F25" s="6"/>
      <c r="G25" s="20"/>
      <c r="H25" s="20"/>
      <c r="I25" s="20"/>
      <c r="J25" s="20"/>
      <c r="K25" s="20"/>
      <c r="L25" s="21"/>
      <c r="M25" s="15">
        <f>M27</f>
        <v>4418</v>
      </c>
    </row>
    <row r="26" spans="6:13" ht="15" customHeight="1">
      <c r="F26" s="6">
        <f>IF(ISBLANK(F24),"",TRUNC(58.015*(11.5-F24)^1.81))</f>
        <v>697</v>
      </c>
      <c r="G26" s="6">
        <f>IF(ISBLANK(G24),"",TRUNC(0.14354*(G24*100-220)^1.4))</f>
        <v>644</v>
      </c>
      <c r="H26" s="6">
        <f>IF(ISBLANK(H24),"",TRUNC(51.39*(H24-1.5)^1.05))</f>
        <v>603</v>
      </c>
      <c r="I26" s="6">
        <f>IF(ISBLANK(I24),"",TRUNC(0.8465*(I24*100-75)^1.42))</f>
        <v>758</v>
      </c>
      <c r="J26" s="6">
        <f>IF(ISBLANK(J24),"",TRUNC(20.5173*(15.5-J24)^1.92))</f>
        <v>744</v>
      </c>
      <c r="K26" s="6">
        <f>IF(ISBLANK(K24),"",TRUNC(0.2797*(K24*100-100)^1.35))</f>
        <v>381</v>
      </c>
      <c r="L26" s="22">
        <f>IF(ISBLANK(L24),"",INT(0.08713*(305.5-(L24/$L$8))^1.85))</f>
        <v>591</v>
      </c>
      <c r="M26" s="15">
        <f>M27</f>
        <v>4418</v>
      </c>
    </row>
    <row r="27" spans="6:13" ht="15" customHeight="1">
      <c r="F27" s="23"/>
      <c r="G27" s="23">
        <f>F26+G26</f>
        <v>1341</v>
      </c>
      <c r="H27" s="23">
        <f>G27+H26</f>
        <v>1944</v>
      </c>
      <c r="I27" s="23">
        <f>H27+I26</f>
        <v>2702</v>
      </c>
      <c r="J27" s="23">
        <f>I27+J26</f>
        <v>3446</v>
      </c>
      <c r="K27" s="23">
        <f>J27+K26</f>
        <v>3827</v>
      </c>
      <c r="L27" s="23">
        <f>K27+L26</f>
        <v>4418</v>
      </c>
      <c r="M27" s="24">
        <f>SUM(F26:L26)</f>
        <v>4418</v>
      </c>
    </row>
    <row r="28" spans="6:13" ht="15" customHeight="1">
      <c r="F28" s="23"/>
      <c r="G28" s="23"/>
      <c r="H28" s="23"/>
      <c r="I28" s="23"/>
      <c r="J28" s="23"/>
      <c r="K28" s="25"/>
      <c r="L28" s="23"/>
      <c r="M28" s="25">
        <f>M27</f>
        <v>4418</v>
      </c>
    </row>
    <row r="29" spans="1:16" ht="15" customHeight="1">
      <c r="A29" s="2">
        <v>5</v>
      </c>
      <c r="B29" s="43">
        <v>140</v>
      </c>
      <c r="C29" s="44" t="s">
        <v>37</v>
      </c>
      <c r="D29" s="45" t="s">
        <v>16</v>
      </c>
      <c r="E29" s="46" t="s">
        <v>17</v>
      </c>
      <c r="F29" s="13">
        <v>7.99</v>
      </c>
      <c r="G29" s="13">
        <v>6.14</v>
      </c>
      <c r="H29" s="13">
        <v>10.32</v>
      </c>
      <c r="I29" s="13">
        <v>1.83</v>
      </c>
      <c r="J29" s="13">
        <v>8.92</v>
      </c>
      <c r="K29" s="13">
        <v>3.1</v>
      </c>
      <c r="L29" s="14">
        <v>0.0019690972222222223</v>
      </c>
      <c r="M29" s="15">
        <f>M32</f>
        <v>4247</v>
      </c>
      <c r="N29" s="47" t="s">
        <v>31</v>
      </c>
      <c r="P29" s="1"/>
    </row>
    <row r="30" spans="6:13" ht="15" customHeight="1">
      <c r="F30" s="6"/>
      <c r="G30" s="20"/>
      <c r="H30" s="20"/>
      <c r="I30" s="20"/>
      <c r="J30" s="20"/>
      <c r="K30" s="20"/>
      <c r="L30" s="21"/>
      <c r="M30" s="15">
        <f>M32</f>
        <v>4247</v>
      </c>
    </row>
    <row r="31" spans="1:13" ht="15" customHeight="1">
      <c r="A31" s="42"/>
      <c r="F31" s="6">
        <f>IF(ISBLANK(F29),"",TRUNC(58.015*(11.5-F29)^1.81))</f>
        <v>563</v>
      </c>
      <c r="G31" s="6">
        <f>IF(ISBLANK(G29),"",TRUNC(0.14354*(G29*100-220)^1.4))</f>
        <v>617</v>
      </c>
      <c r="H31" s="6">
        <f>IF(ISBLANK(H29),"",TRUNC(51.39*(H29-1.5)^1.05))</f>
        <v>505</v>
      </c>
      <c r="I31" s="6">
        <f>IF(ISBLANK(I29),"",TRUNC(0.8465*(I29*100-75)^1.42))</f>
        <v>653</v>
      </c>
      <c r="J31" s="6">
        <f>IF(ISBLANK(J29),"",TRUNC(20.5173*(15.5-J29)^1.92))</f>
        <v>764</v>
      </c>
      <c r="K31" s="6">
        <f>IF(ISBLANK(K29),"",TRUNC(0.2797*(K29*100-100)^1.35))</f>
        <v>381</v>
      </c>
      <c r="L31" s="22">
        <f>IF(ISBLANK(L29),"",INT(0.08713*(305.5-(L29/$L$8))^1.85))</f>
        <v>764</v>
      </c>
      <c r="M31" s="15">
        <f>M32</f>
        <v>4247</v>
      </c>
    </row>
    <row r="32" spans="6:13" ht="15" customHeight="1">
      <c r="F32" s="23"/>
      <c r="G32" s="23">
        <f>F31+G31</f>
        <v>1180</v>
      </c>
      <c r="H32" s="23">
        <f>G32+H31</f>
        <v>1685</v>
      </c>
      <c r="I32" s="23">
        <f>H32+I31</f>
        <v>2338</v>
      </c>
      <c r="J32" s="23">
        <f>I32+J31</f>
        <v>3102</v>
      </c>
      <c r="K32" s="23">
        <f>J32+K31</f>
        <v>3483</v>
      </c>
      <c r="L32" s="23">
        <f>K32+L31</f>
        <v>4247</v>
      </c>
      <c r="M32" s="24">
        <f>SUM(F31:L31)</f>
        <v>4247</v>
      </c>
    </row>
    <row r="33" spans="6:13" ht="25.5" customHeight="1">
      <c r="F33" s="23"/>
      <c r="G33" s="23"/>
      <c r="H33" s="23"/>
      <c r="I33" s="23"/>
      <c r="J33" s="23"/>
      <c r="K33" s="25"/>
      <c r="L33" s="23"/>
      <c r="M33" s="25">
        <f>M32</f>
        <v>4247</v>
      </c>
    </row>
    <row r="34" spans="1:14" ht="15">
      <c r="A34" s="2">
        <v>6</v>
      </c>
      <c r="B34" s="43">
        <v>175</v>
      </c>
      <c r="C34" s="44" t="s">
        <v>23</v>
      </c>
      <c r="D34" s="45" t="s">
        <v>24</v>
      </c>
      <c r="E34" s="46" t="s">
        <v>25</v>
      </c>
      <c r="F34" s="13">
        <v>7.6</v>
      </c>
      <c r="G34" s="13">
        <v>6.18</v>
      </c>
      <c r="H34" s="13">
        <v>11.39</v>
      </c>
      <c r="I34" s="13">
        <v>1.7</v>
      </c>
      <c r="J34" s="13">
        <v>9.1</v>
      </c>
      <c r="K34" s="13">
        <v>3.2</v>
      </c>
      <c r="L34" s="14">
        <v>0.0020982638888888887</v>
      </c>
      <c r="M34" s="15">
        <f>M37</f>
        <v>4202</v>
      </c>
      <c r="N34" s="47" t="s">
        <v>34</v>
      </c>
    </row>
    <row r="35" spans="6:13" ht="15">
      <c r="F35" s="6"/>
      <c r="G35" s="20"/>
      <c r="H35" s="20"/>
      <c r="I35" s="20"/>
      <c r="J35" s="20"/>
      <c r="K35" s="20"/>
      <c r="L35" s="21"/>
      <c r="M35" s="15">
        <f>M37</f>
        <v>4202</v>
      </c>
    </row>
    <row r="36" spans="6:13" ht="15">
      <c r="F36" s="6">
        <f>IF(ISBLANK(F34),"",TRUNC(58.015*(11.5-F34)^1.81))</f>
        <v>681</v>
      </c>
      <c r="G36" s="6">
        <f>IF(ISBLANK(G34),"",TRUNC(0.14354*(G34*100-220)^1.4))</f>
        <v>626</v>
      </c>
      <c r="H36" s="6">
        <f>IF(ISBLANK(H34),"",TRUNC(51.39*(H34-1.5)^1.05))</f>
        <v>569</v>
      </c>
      <c r="I36" s="6">
        <f>IF(ISBLANK(I34),"",TRUNC(0.8465*(I34*100-75)^1.42))</f>
        <v>544</v>
      </c>
      <c r="J36" s="6">
        <f>IF(ISBLANK(J34),"",TRUNC(20.5173*(15.5-J34)^1.92))</f>
        <v>724</v>
      </c>
      <c r="K36" s="6">
        <f>IF(ISBLANK(K34),"",TRUNC(0.2797*(K34*100-100)^1.35))</f>
        <v>406</v>
      </c>
      <c r="L36" s="22">
        <f>IF(ISBLANK(L34),"",INT(0.08713*(305.5-(L34/$L$8))^1.85))</f>
        <v>652</v>
      </c>
      <c r="M36" s="15">
        <f>M37</f>
        <v>4202</v>
      </c>
    </row>
    <row r="37" spans="6:13" ht="15">
      <c r="F37" s="23"/>
      <c r="G37" s="23">
        <f>F36+G36</f>
        <v>1307</v>
      </c>
      <c r="H37" s="23">
        <f>G37+H36</f>
        <v>1876</v>
      </c>
      <c r="I37" s="23">
        <f>H37+I36</f>
        <v>2420</v>
      </c>
      <c r="J37" s="23">
        <f>I37+J36</f>
        <v>3144</v>
      </c>
      <c r="K37" s="23">
        <f>J37+K36</f>
        <v>3550</v>
      </c>
      <c r="L37" s="23">
        <f>K37+L36</f>
        <v>4202</v>
      </c>
      <c r="M37" s="24">
        <f>SUM(F36:L36)</f>
        <v>4202</v>
      </c>
    </row>
    <row r="38" spans="6:13" ht="15">
      <c r="F38" s="23"/>
      <c r="G38" s="23"/>
      <c r="H38" s="23"/>
      <c r="I38" s="23"/>
      <c r="J38" s="23"/>
      <c r="K38" s="25"/>
      <c r="L38" s="23"/>
      <c r="M38" s="25">
        <f>M37</f>
        <v>4202</v>
      </c>
    </row>
    <row r="39" spans="2:14" ht="15">
      <c r="B39" s="43">
        <v>188</v>
      </c>
      <c r="C39" s="44" t="s">
        <v>26</v>
      </c>
      <c r="D39" s="45" t="s">
        <v>27</v>
      </c>
      <c r="E39" s="46" t="s">
        <v>28</v>
      </c>
      <c r="F39" s="13">
        <v>7.59</v>
      </c>
      <c r="G39" s="13">
        <v>6.65</v>
      </c>
      <c r="H39" s="13" t="s">
        <v>38</v>
      </c>
      <c r="I39" s="13"/>
      <c r="J39" s="13"/>
      <c r="K39" s="13"/>
      <c r="L39" s="14"/>
      <c r="M39" s="15">
        <f>M42</f>
        <v>0</v>
      </c>
      <c r="N39" s="47" t="s">
        <v>35</v>
      </c>
    </row>
    <row r="40" spans="1:13" ht="15">
      <c r="A40" s="26"/>
      <c r="F40" s="6"/>
      <c r="G40" s="20"/>
      <c r="H40" s="20"/>
      <c r="I40" s="20"/>
      <c r="J40" s="20"/>
      <c r="K40" s="20"/>
      <c r="L40" s="21"/>
      <c r="M40" s="15">
        <f>M42</f>
        <v>0</v>
      </c>
    </row>
    <row r="41" spans="6:13" ht="15">
      <c r="F41" s="6">
        <f>IF(ISBLANK(F39),"",TRUNC(58.015*(11.5-F39)^1.81))</f>
        <v>684</v>
      </c>
      <c r="G41" s="6">
        <f>IF(ISBLANK(G39),"",TRUNC(0.14354*(G39*100-220)^1.4))</f>
        <v>732</v>
      </c>
      <c r="H41" s="6"/>
      <c r="I41" s="6">
        <f>IF(ISBLANK(I39),"",TRUNC(0.8465*(I39*100-75)^1.42))</f>
      </c>
      <c r="J41" s="6">
        <f>IF(ISBLANK(J39),"",TRUNC(20.5173*(15.5-J39)^1.92))</f>
      </c>
      <c r="K41" s="6">
        <f>IF(ISBLANK(K39),"",TRUNC(0.2797*(K39*100-100)^1.35))</f>
      </c>
      <c r="L41" s="22">
        <f>IF(ISBLANK(L39),"",INT(0.08713*(305.5-(L39/$L$8))^1.85))</f>
      </c>
      <c r="M41" s="15">
        <f>M42</f>
        <v>0</v>
      </c>
    </row>
    <row r="42" spans="6:13" ht="15">
      <c r="F42" s="23"/>
      <c r="G42" s="23">
        <f>F41+G41</f>
        <v>1416</v>
      </c>
      <c r="H42" s="23">
        <f>G42+H41</f>
        <v>1416</v>
      </c>
      <c r="I42" s="23"/>
      <c r="J42" s="23"/>
      <c r="K42" s="23"/>
      <c r="L42" s="23"/>
      <c r="M42" s="24"/>
    </row>
    <row r="43" spans="6:13" ht="15">
      <c r="F43" s="23"/>
      <c r="G43" s="23"/>
      <c r="H43" s="23"/>
      <c r="I43" s="23"/>
      <c r="J43" s="23"/>
      <c r="K43" s="25"/>
      <c r="L43" s="23"/>
      <c r="M43" s="25">
        <f>M42</f>
        <v>0</v>
      </c>
    </row>
    <row r="45" ht="15">
      <c r="A45" s="26"/>
    </row>
  </sheetData>
  <sheetProtection/>
  <mergeCells count="2">
    <mergeCell ref="A1:L1"/>
    <mergeCell ref="A5:L5"/>
  </mergeCells>
  <printOptions/>
  <pageMargins left="0.2362204724409449" right="0.15748031496062992" top="1.062992125984252" bottom="0.2755905511811024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Dot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Viesturs</dc:creator>
  <cp:keywords/>
  <dc:description/>
  <cp:lastModifiedBy>Admin</cp:lastModifiedBy>
  <cp:lastPrinted>2015-01-25T15:02:03Z</cp:lastPrinted>
  <dcterms:created xsi:type="dcterms:W3CDTF">2002-08-13T10:10:07Z</dcterms:created>
  <dcterms:modified xsi:type="dcterms:W3CDTF">2015-01-25T15:25:24Z</dcterms:modified>
  <cp:category/>
  <cp:version/>
  <cp:contentType/>
  <cp:contentStatus/>
</cp:coreProperties>
</file>